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640"/>
  </bookViews>
  <sheets>
    <sheet name="TURNOVER" sheetId="1" r:id="rId1"/>
    <sheet name="BANKINGS" sheetId="2" r:id="rId2"/>
    <sheet name="Sheet1" sheetId="3" r:id="rId3"/>
  </sheets>
  <calcPr calcId="162913"/>
</workbook>
</file>

<file path=xl/calcChain.xml><?xml version="1.0" encoding="utf-8"?>
<calcChain xmlns="http://schemas.openxmlformats.org/spreadsheetml/2006/main">
  <c r="AC21" i="2" l="1"/>
  <c r="AI26" i="2"/>
  <c r="AI25" i="2"/>
  <c r="AH23" i="2"/>
  <c r="AH24" i="2" s="1"/>
  <c r="AB23" i="2"/>
  <c r="AB24" i="2" s="1"/>
  <c r="R23" i="2"/>
  <c r="R24" i="2" s="1"/>
  <c r="L23" i="2"/>
  <c r="L24" i="2" s="1"/>
  <c r="J23" i="2"/>
  <c r="J24" i="2" s="1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K23" i="2" s="1"/>
  <c r="K24" i="2" s="1"/>
  <c r="J22" i="2"/>
  <c r="I22" i="2"/>
  <c r="H22" i="2"/>
  <c r="G22" i="2"/>
  <c r="F22" i="2"/>
  <c r="E22" i="2"/>
  <c r="D22" i="2"/>
  <c r="AI22" i="2" s="1"/>
  <c r="C22" i="2"/>
  <c r="C23" i="2" s="1"/>
  <c r="AH21" i="2"/>
  <c r="AG21" i="2"/>
  <c r="AF21" i="2"/>
  <c r="AE21" i="2"/>
  <c r="AD21" i="2"/>
  <c r="AB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E21" i="2"/>
  <c r="C21" i="2"/>
  <c r="AH20" i="2"/>
  <c r="AG20" i="2"/>
  <c r="AG23" i="2" s="1"/>
  <c r="AG24" i="2" s="1"/>
  <c r="AF20" i="2"/>
  <c r="AF23" i="2" s="1"/>
  <c r="AF24" i="2" s="1"/>
  <c r="AE20" i="2"/>
  <c r="AE23" i="2" s="1"/>
  <c r="AE24" i="2" s="1"/>
  <c r="AD20" i="2"/>
  <c r="AD23" i="2" s="1"/>
  <c r="AD24" i="2" s="1"/>
  <c r="AC20" i="2"/>
  <c r="AB20" i="2"/>
  <c r="Z20" i="2"/>
  <c r="Y20" i="2"/>
  <c r="Y23" i="2" s="1"/>
  <c r="Y24" i="2" s="1"/>
  <c r="X20" i="2"/>
  <c r="X23" i="2" s="1"/>
  <c r="X24" i="2" s="1"/>
  <c r="W20" i="2"/>
  <c r="W23" i="2" s="1"/>
  <c r="W24" i="2" s="1"/>
  <c r="V20" i="2"/>
  <c r="V23" i="2" s="1"/>
  <c r="V24" i="2" s="1"/>
  <c r="U20" i="2"/>
  <c r="U23" i="2" s="1"/>
  <c r="U24" i="2" s="1"/>
  <c r="R20" i="2"/>
  <c r="Q20" i="2"/>
  <c r="Q23" i="2" s="1"/>
  <c r="Q24" i="2" s="1"/>
  <c r="P20" i="2"/>
  <c r="P23" i="2" s="1"/>
  <c r="P24" i="2" s="1"/>
  <c r="O20" i="2"/>
  <c r="O23" i="2" s="1"/>
  <c r="O24" i="2" s="1"/>
  <c r="M20" i="2"/>
  <c r="M23" i="2" s="1"/>
  <c r="M24" i="2" s="1"/>
  <c r="L20" i="2"/>
  <c r="K20" i="2"/>
  <c r="J20" i="2"/>
  <c r="I20" i="2"/>
  <c r="I23" i="2" s="1"/>
  <c r="I24" i="2" s="1"/>
  <c r="H20" i="2"/>
  <c r="H23" i="2" s="1"/>
  <c r="H24" i="2" s="1"/>
  <c r="G20" i="2"/>
  <c r="G23" i="2" s="1"/>
  <c r="G24" i="2" s="1"/>
  <c r="F20" i="2"/>
  <c r="E20" i="2"/>
  <c r="E23" i="2" s="1"/>
  <c r="E24" i="2" s="1"/>
  <c r="C20" i="2"/>
  <c r="AI19" i="2"/>
  <c r="AI18" i="2"/>
  <c r="AI17" i="2"/>
  <c r="AI16" i="2"/>
  <c r="AI15" i="2"/>
  <c r="W14" i="2"/>
  <c r="V14" i="2"/>
  <c r="U14" i="2"/>
  <c r="T14" i="2"/>
  <c r="T20" i="2" s="1"/>
  <c r="T23" i="2" s="1"/>
  <c r="T24" i="2" s="1"/>
  <c r="S14" i="2"/>
  <c r="S20" i="2" s="1"/>
  <c r="S23" i="2" s="1"/>
  <c r="S24" i="2" s="1"/>
  <c r="N14" i="2"/>
  <c r="N20" i="2" s="1"/>
  <c r="N23" i="2" s="1"/>
  <c r="N24" i="2" s="1"/>
  <c r="AI13" i="2"/>
  <c r="AI12" i="2"/>
  <c r="AA12" i="2"/>
  <c r="AI11" i="2"/>
  <c r="AI10" i="2"/>
  <c r="AI9" i="2"/>
  <c r="AI8" i="2"/>
  <c r="AI7" i="2"/>
  <c r="AA6" i="2"/>
  <c r="AA21" i="2" s="1"/>
  <c r="Z6" i="2"/>
  <c r="Z21" i="2" s="1"/>
  <c r="Z23" i="2" s="1"/>
  <c r="Z24" i="2" s="1"/>
  <c r="Y6" i="2"/>
  <c r="W6" i="2"/>
  <c r="U6" i="2"/>
  <c r="G6" i="2"/>
  <c r="G21" i="2" s="1"/>
  <c r="F6" i="2"/>
  <c r="F21" i="2" s="1"/>
  <c r="D6" i="2"/>
  <c r="AI6" i="2" s="1"/>
  <c r="AA5" i="2"/>
  <c r="AA20" i="2" s="1"/>
  <c r="AA23" i="2" s="1"/>
  <c r="AA24" i="2" s="1"/>
  <c r="Z5" i="2"/>
  <c r="I5" i="2"/>
  <c r="G5" i="2"/>
  <c r="F5" i="2"/>
  <c r="D5" i="2"/>
  <c r="AI5" i="2" s="1"/>
  <c r="AI4" i="2"/>
  <c r="AI3" i="2"/>
  <c r="O3" i="2"/>
  <c r="AI2" i="2"/>
  <c r="AH14" i="1"/>
  <c r="AH13" i="1"/>
  <c r="AH12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AH10" i="1"/>
  <c r="AH9" i="1"/>
  <c r="AH8" i="1"/>
  <c r="AH7" i="1"/>
  <c r="AH6" i="1"/>
  <c r="AH5" i="1"/>
  <c r="AC23" i="2" l="1"/>
  <c r="AC24" i="2" s="1"/>
  <c r="F23" i="2"/>
  <c r="F24" i="2" s="1"/>
  <c r="D20" i="2"/>
  <c r="AI14" i="2"/>
  <c r="D21" i="2"/>
  <c r="AI21" i="2" s="1"/>
  <c r="D23" i="2" l="1"/>
  <c r="AI20" i="2"/>
  <c r="D24" i="2" l="1"/>
  <c r="AI24" i="2" s="1"/>
  <c r="AI23" i="2"/>
</calcChain>
</file>

<file path=xl/sharedStrings.xml><?xml version="1.0" encoding="utf-8"?>
<sst xmlns="http://schemas.openxmlformats.org/spreadsheetml/2006/main" count="92" uniqueCount="30">
  <si>
    <t>MONDAY</t>
  </si>
  <si>
    <t>TUESDAY</t>
  </si>
  <si>
    <t>WEDNESDAY</t>
  </si>
  <si>
    <t>THURSDAY</t>
  </si>
  <si>
    <t>FRIDAY</t>
  </si>
  <si>
    <t>SATURDAY</t>
  </si>
  <si>
    <t>SUNDAY</t>
  </si>
  <si>
    <t>NAIROBI</t>
  </si>
  <si>
    <t>ACTUAL SALES</t>
  </si>
  <si>
    <t>RUIRU</t>
  </si>
  <si>
    <t>ELDORET</t>
  </si>
  <si>
    <t>NAKURU</t>
  </si>
  <si>
    <t>KIRATHIMO</t>
  </si>
  <si>
    <t>ONLINE</t>
  </si>
  <si>
    <t>TOTAL</t>
  </si>
  <si>
    <t>OPENING</t>
  </si>
  <si>
    <t>T0TAL</t>
  </si>
  <si>
    <t>cash</t>
  </si>
  <si>
    <t>mpesa</t>
  </si>
  <si>
    <t>pdq</t>
  </si>
  <si>
    <t>CASH</t>
  </si>
  <si>
    <t>MPESA</t>
  </si>
  <si>
    <t>PDQ</t>
  </si>
  <si>
    <t>VARIANCE</t>
  </si>
  <si>
    <t>EXPLANATION</t>
  </si>
  <si>
    <t>BABRA nai+50</t>
  </si>
  <si>
    <t>MONICA  nai+100</t>
  </si>
  <si>
    <t>babra less 50</t>
  </si>
  <si>
    <t>nai up</t>
  </si>
  <si>
    <t>TRANFERS NOT VERIFIED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</si>
</sst>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rgb="FF000000"/>
      <name val="Calibri"/>
      <scheme val="minor"/>
    </font>
    <font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43" fontId="1" fillId="0" borderId="0" xfId="0" applyNumberFormat="1" applyFont="1"/>
    <xf numFmtId="43" fontId="1" fillId="2" borderId="1" xfId="0" applyNumberFormat="1" applyFont="1" applyFill="1" applyBorder="1"/>
    <xf numFmtId="15" fontId="1" fillId="3" borderId="2" xfId="0" applyNumberFormat="1" applyFont="1" applyFill="1" applyBorder="1"/>
    <xf numFmtId="43" fontId="1" fillId="0" borderId="1" xfId="0" applyNumberFormat="1" applyFont="1" applyBorder="1"/>
    <xf numFmtId="43" fontId="1" fillId="0" borderId="3" xfId="0" applyNumberFormat="1" applyFont="1" applyBorder="1"/>
    <xf numFmtId="43" fontId="1" fillId="0" borderId="1" xfId="0" applyNumberFormat="1" applyFont="1" applyBorder="1" applyAlignment="1"/>
    <xf numFmtId="43" fontId="1" fillId="0" borderId="1" xfId="0" applyNumberFormat="1" applyFont="1" applyBorder="1" applyAlignment="1">
      <alignment vertical="center"/>
    </xf>
    <xf numFmtId="43" fontId="2" fillId="0" borderId="0" xfId="0" applyNumberFormat="1" applyFont="1"/>
    <xf numFmtId="43" fontId="3" fillId="0" borderId="1" xfId="0" applyNumberFormat="1" applyFont="1" applyBorder="1"/>
    <xf numFmtId="43" fontId="1" fillId="0" borderId="4" xfId="0" applyNumberFormat="1" applyFont="1" applyBorder="1"/>
    <xf numFmtId="15" fontId="1" fillId="0" borderId="1" xfId="0" applyNumberFormat="1" applyFont="1" applyBorder="1"/>
    <xf numFmtId="43" fontId="4" fillId="0" borderId="1" xfId="0" applyNumberFormat="1" applyFont="1" applyBorder="1"/>
    <xf numFmtId="43" fontId="1" fillId="3" borderId="1" xfId="0" applyNumberFormat="1" applyFont="1" applyFill="1" applyBorder="1"/>
    <xf numFmtId="43" fontId="4" fillId="3" borderId="1" xfId="0" applyNumberFormat="1" applyFont="1" applyFill="1" applyBorder="1"/>
    <xf numFmtId="43" fontId="1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"/>
  <sheetViews>
    <sheetView tabSelected="1" workbookViewId="0">
      <pane xSplit="2" topLeftCell="Z1" activePane="topRight" state="frozen"/>
      <selection pane="topRight" activeCell="AB7" sqref="AB7"/>
    </sheetView>
  </sheetViews>
  <sheetFormatPr defaultColWidth="14.453125" defaultRowHeight="15" customHeight="1" x14ac:dyDescent="0.35"/>
  <cols>
    <col min="1" max="2" width="10.08984375" customWidth="1"/>
    <col min="3" max="4" width="11.453125" customWidth="1"/>
    <col min="5" max="5" width="12.81640625" customWidth="1"/>
    <col min="6" max="8" width="11.453125" customWidth="1"/>
    <col min="9" max="9" width="10.08984375" customWidth="1"/>
    <col min="10" max="15" width="11.08984375" customWidth="1"/>
    <col min="16" max="16" width="10.08984375" customWidth="1"/>
    <col min="17" max="22" width="11.08984375" customWidth="1"/>
    <col min="23" max="23" width="10.08984375" customWidth="1"/>
    <col min="24" max="29" width="11.08984375" customWidth="1"/>
    <col min="30" max="30" width="10.08984375" customWidth="1"/>
    <col min="31" max="33" width="11.08984375" customWidth="1"/>
  </cols>
  <sheetData>
    <row r="1" spans="1:34" ht="14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ht="14.2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4" ht="14.25" customHeight="1" x14ac:dyDescent="0.35">
      <c r="A3" s="1"/>
      <c r="B3" s="1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0</v>
      </c>
      <c r="K3" s="2" t="s">
        <v>1</v>
      </c>
      <c r="L3" s="2" t="s">
        <v>2</v>
      </c>
      <c r="M3" s="2" t="s">
        <v>3</v>
      </c>
      <c r="N3" s="2" t="s">
        <v>4</v>
      </c>
      <c r="O3" s="2" t="s">
        <v>5</v>
      </c>
      <c r="P3" s="2" t="s">
        <v>6</v>
      </c>
      <c r="Q3" s="2" t="s">
        <v>0</v>
      </c>
      <c r="R3" s="2" t="s">
        <v>1</v>
      </c>
      <c r="S3" s="2" t="s">
        <v>2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0</v>
      </c>
      <c r="Y3" s="2" t="s">
        <v>1</v>
      </c>
      <c r="Z3" s="2" t="s">
        <v>2</v>
      </c>
      <c r="AA3" s="2" t="s">
        <v>3</v>
      </c>
      <c r="AB3" s="2" t="s">
        <v>4</v>
      </c>
      <c r="AC3" s="2" t="s">
        <v>5</v>
      </c>
      <c r="AD3" s="2" t="s">
        <v>6</v>
      </c>
      <c r="AE3" s="2" t="s">
        <v>0</v>
      </c>
      <c r="AF3" s="2" t="s">
        <v>2</v>
      </c>
      <c r="AG3" s="2" t="s">
        <v>3</v>
      </c>
    </row>
    <row r="4" spans="1:34" ht="14.25" customHeight="1" x14ac:dyDescent="0.35">
      <c r="A4" s="1"/>
      <c r="B4" s="1"/>
      <c r="C4" s="3">
        <v>45992</v>
      </c>
      <c r="D4" s="3">
        <v>45993</v>
      </c>
      <c r="E4" s="3">
        <v>45994</v>
      </c>
      <c r="F4" s="3">
        <v>45995</v>
      </c>
      <c r="G4" s="3">
        <v>45996</v>
      </c>
      <c r="H4" s="3">
        <v>45997</v>
      </c>
      <c r="I4" s="3">
        <v>45998</v>
      </c>
      <c r="J4" s="3">
        <v>45999</v>
      </c>
      <c r="K4" s="3">
        <v>46000</v>
      </c>
      <c r="L4" s="3">
        <v>46001</v>
      </c>
      <c r="M4" s="3">
        <v>46002</v>
      </c>
      <c r="N4" s="3">
        <v>46003</v>
      </c>
      <c r="O4" s="3">
        <v>46004</v>
      </c>
      <c r="P4" s="3">
        <v>46005</v>
      </c>
      <c r="Q4" s="3">
        <v>46006</v>
      </c>
      <c r="R4" s="3">
        <v>46007</v>
      </c>
      <c r="S4" s="3">
        <v>46008</v>
      </c>
      <c r="T4" s="3">
        <v>46009</v>
      </c>
      <c r="U4" s="3">
        <v>46010</v>
      </c>
      <c r="V4" s="3">
        <v>46011</v>
      </c>
      <c r="W4" s="3">
        <v>46012</v>
      </c>
      <c r="X4" s="3">
        <v>46013</v>
      </c>
      <c r="Y4" s="3">
        <v>46014</v>
      </c>
      <c r="Z4" s="3">
        <v>46015</v>
      </c>
      <c r="AA4" s="3">
        <v>46016</v>
      </c>
      <c r="AB4" s="3">
        <v>46017</v>
      </c>
      <c r="AC4" s="3">
        <v>46018</v>
      </c>
      <c r="AD4" s="3">
        <v>46019</v>
      </c>
      <c r="AE4" s="3">
        <v>46020</v>
      </c>
      <c r="AF4" s="3">
        <v>46021</v>
      </c>
      <c r="AG4" s="3">
        <v>46022</v>
      </c>
    </row>
    <row r="5" spans="1:34" ht="14.25" customHeight="1" x14ac:dyDescent="0.35">
      <c r="A5" s="4"/>
      <c r="B5" s="5" t="s">
        <v>7</v>
      </c>
      <c r="C5" s="4">
        <v>163000</v>
      </c>
      <c r="D5" s="4">
        <v>122200</v>
      </c>
      <c r="E5" s="4">
        <v>175200</v>
      </c>
      <c r="F5" s="4">
        <v>211680</v>
      </c>
      <c r="G5" s="4">
        <v>183800</v>
      </c>
      <c r="H5" s="4">
        <v>190950</v>
      </c>
      <c r="I5" s="4">
        <v>17800</v>
      </c>
      <c r="J5" s="4">
        <v>168800</v>
      </c>
      <c r="K5" s="4">
        <v>184200</v>
      </c>
      <c r="L5" s="4">
        <v>183000</v>
      </c>
      <c r="M5" s="4">
        <v>215150</v>
      </c>
      <c r="N5" s="4">
        <v>71750</v>
      </c>
      <c r="O5" s="4">
        <v>158400</v>
      </c>
      <c r="P5" s="4">
        <v>17000</v>
      </c>
      <c r="Q5" s="4">
        <v>135150</v>
      </c>
      <c r="R5" s="4">
        <v>172850</v>
      </c>
      <c r="S5" s="4">
        <v>136450</v>
      </c>
      <c r="T5" s="4">
        <v>174050</v>
      </c>
      <c r="U5" s="4">
        <v>189800</v>
      </c>
      <c r="V5" s="4">
        <v>189950</v>
      </c>
      <c r="W5" s="4">
        <v>2900</v>
      </c>
      <c r="X5" s="4">
        <v>173200</v>
      </c>
      <c r="Y5" s="4">
        <v>175950</v>
      </c>
      <c r="Z5" s="4">
        <v>122900</v>
      </c>
      <c r="AA5" s="4">
        <v>1500</v>
      </c>
      <c r="AB5" s="4">
        <v>30150</v>
      </c>
      <c r="AC5" s="4"/>
      <c r="AD5" s="4"/>
      <c r="AE5" s="4"/>
      <c r="AF5" s="4"/>
      <c r="AG5" s="4"/>
      <c r="AH5" s="4">
        <f t="shared" ref="AH5:AH14" si="0">SUM(C5:AG5)</f>
        <v>3567780</v>
      </c>
    </row>
    <row r="6" spans="1:34" ht="14.25" customHeight="1" x14ac:dyDescent="0.35">
      <c r="A6" s="4" t="s">
        <v>8</v>
      </c>
      <c r="B6" s="5" t="s">
        <v>9</v>
      </c>
      <c r="C6" s="4">
        <v>47200</v>
      </c>
      <c r="D6" s="4">
        <v>114850</v>
      </c>
      <c r="E6" s="4">
        <v>58400</v>
      </c>
      <c r="F6" s="4">
        <v>88500</v>
      </c>
      <c r="G6" s="4">
        <v>54100</v>
      </c>
      <c r="H6" s="4">
        <v>40550</v>
      </c>
      <c r="I6" s="4">
        <v>0</v>
      </c>
      <c r="J6" s="4">
        <v>64300</v>
      </c>
      <c r="K6" s="4">
        <v>85450</v>
      </c>
      <c r="L6" s="4">
        <v>72400</v>
      </c>
      <c r="M6" s="4">
        <v>50800</v>
      </c>
      <c r="N6" s="4">
        <v>35400</v>
      </c>
      <c r="O6" s="4">
        <v>43700</v>
      </c>
      <c r="P6" s="4">
        <v>0</v>
      </c>
      <c r="Q6" s="4">
        <v>80400</v>
      </c>
      <c r="R6" s="4">
        <v>66700</v>
      </c>
      <c r="S6" s="4">
        <v>74500</v>
      </c>
      <c r="T6" s="4">
        <v>75600</v>
      </c>
      <c r="U6" s="4">
        <v>36700</v>
      </c>
      <c r="V6" s="4">
        <v>76900</v>
      </c>
      <c r="W6" s="4">
        <v>3400</v>
      </c>
      <c r="X6" s="4">
        <v>50775</v>
      </c>
      <c r="Y6" s="4">
        <v>65000</v>
      </c>
      <c r="Z6" s="4">
        <v>83675</v>
      </c>
      <c r="AA6" s="6">
        <v>16250</v>
      </c>
      <c r="AB6" s="4">
        <v>6200</v>
      </c>
      <c r="AC6" s="4"/>
      <c r="AD6" s="4"/>
      <c r="AE6" s="4"/>
      <c r="AF6" s="4"/>
      <c r="AG6" s="4"/>
      <c r="AH6" s="4">
        <f t="shared" si="0"/>
        <v>1391750</v>
      </c>
    </row>
    <row r="7" spans="1:34" ht="14.25" customHeight="1" x14ac:dyDescent="0.35">
      <c r="A7" s="4"/>
      <c r="B7" s="5" t="s">
        <v>10</v>
      </c>
      <c r="C7" s="4">
        <v>59550</v>
      </c>
      <c r="D7" s="4">
        <v>56250</v>
      </c>
      <c r="E7" s="4">
        <v>95300</v>
      </c>
      <c r="F7" s="4">
        <v>60650</v>
      </c>
      <c r="G7" s="4">
        <v>87300</v>
      </c>
      <c r="H7" s="4">
        <v>35150</v>
      </c>
      <c r="I7" s="4">
        <v>14200</v>
      </c>
      <c r="J7" s="4">
        <v>49850</v>
      </c>
      <c r="K7" s="4">
        <v>92000</v>
      </c>
      <c r="L7" s="4">
        <v>65450</v>
      </c>
      <c r="M7" s="4">
        <v>47750</v>
      </c>
      <c r="N7" s="4">
        <v>41400</v>
      </c>
      <c r="O7" s="4">
        <v>24550</v>
      </c>
      <c r="P7" s="4">
        <v>12700</v>
      </c>
      <c r="Q7" s="4">
        <v>39050</v>
      </c>
      <c r="R7" s="4">
        <v>35300</v>
      </c>
      <c r="S7" s="4">
        <v>39250</v>
      </c>
      <c r="T7" s="4">
        <v>33700</v>
      </c>
      <c r="U7" s="4">
        <v>42950</v>
      </c>
      <c r="V7" s="4">
        <v>26150</v>
      </c>
      <c r="W7" s="4">
        <v>14550</v>
      </c>
      <c r="X7" s="4">
        <v>44550</v>
      </c>
      <c r="Y7" s="4">
        <v>71550</v>
      </c>
      <c r="Z7" s="4">
        <v>40500</v>
      </c>
      <c r="AA7" s="4">
        <v>2000</v>
      </c>
      <c r="AB7" s="4">
        <v>7900</v>
      </c>
      <c r="AC7" s="4"/>
      <c r="AD7" s="4"/>
      <c r="AE7" s="4"/>
      <c r="AF7" s="4"/>
      <c r="AG7" s="4"/>
      <c r="AH7" s="4">
        <f t="shared" si="0"/>
        <v>1139550</v>
      </c>
    </row>
    <row r="8" spans="1:34" ht="14.25" customHeight="1" x14ac:dyDescent="0.35">
      <c r="A8" s="4"/>
      <c r="B8" s="5" t="s">
        <v>11</v>
      </c>
      <c r="C8" s="7">
        <v>67200</v>
      </c>
      <c r="D8" s="4">
        <v>43800</v>
      </c>
      <c r="E8" s="4">
        <v>48450</v>
      </c>
      <c r="F8" s="4">
        <v>73050</v>
      </c>
      <c r="G8" s="4">
        <v>26250</v>
      </c>
      <c r="H8" s="4">
        <v>41400</v>
      </c>
      <c r="I8" s="4">
        <v>2500</v>
      </c>
      <c r="J8" s="4">
        <v>49650</v>
      </c>
      <c r="K8" s="4">
        <v>47950</v>
      </c>
      <c r="L8" s="4">
        <v>57300</v>
      </c>
      <c r="M8" s="4">
        <v>102100</v>
      </c>
      <c r="N8" s="4">
        <v>21500</v>
      </c>
      <c r="O8" s="4">
        <v>40350</v>
      </c>
      <c r="P8" s="4">
        <v>300</v>
      </c>
      <c r="Q8" s="4">
        <v>51650</v>
      </c>
      <c r="R8" s="4">
        <v>82400</v>
      </c>
      <c r="S8" s="4">
        <v>46150</v>
      </c>
      <c r="T8" s="4">
        <v>62850</v>
      </c>
      <c r="U8" s="4">
        <v>76300</v>
      </c>
      <c r="V8" s="4">
        <v>41300</v>
      </c>
      <c r="W8" s="4">
        <v>300</v>
      </c>
      <c r="X8" s="4">
        <v>65050</v>
      </c>
      <c r="Y8" s="4">
        <v>72100</v>
      </c>
      <c r="Z8" s="4">
        <v>40950</v>
      </c>
      <c r="AA8" s="4">
        <v>4100</v>
      </c>
      <c r="AB8" s="4">
        <v>8100</v>
      </c>
      <c r="AC8" s="4"/>
      <c r="AD8" s="4"/>
      <c r="AE8" s="4"/>
      <c r="AF8" s="4"/>
      <c r="AG8" s="4"/>
      <c r="AH8" s="4">
        <f t="shared" si="0"/>
        <v>1173050</v>
      </c>
    </row>
    <row r="9" spans="1:34" ht="14.25" customHeight="1" x14ac:dyDescent="0.35">
      <c r="A9" s="4"/>
      <c r="B9" s="5" t="s">
        <v>12</v>
      </c>
      <c r="C9" s="7">
        <v>7900</v>
      </c>
      <c r="D9" s="4">
        <v>4700</v>
      </c>
      <c r="E9" s="4">
        <v>8050</v>
      </c>
      <c r="F9" s="4">
        <v>3350</v>
      </c>
      <c r="G9" s="4">
        <v>1500</v>
      </c>
      <c r="H9" s="4">
        <v>21300</v>
      </c>
      <c r="I9" s="4">
        <v>0</v>
      </c>
      <c r="J9" s="4">
        <v>4650</v>
      </c>
      <c r="K9" s="4">
        <v>2850</v>
      </c>
      <c r="L9" s="4">
        <v>11650</v>
      </c>
      <c r="M9" s="4">
        <v>10400</v>
      </c>
      <c r="N9" s="4">
        <v>7700</v>
      </c>
      <c r="O9" s="4">
        <v>5950</v>
      </c>
      <c r="P9" s="4">
        <v>0</v>
      </c>
      <c r="Q9" s="4">
        <v>3800</v>
      </c>
      <c r="R9" s="4">
        <v>11700</v>
      </c>
      <c r="S9" s="4">
        <v>11250</v>
      </c>
      <c r="T9" s="4">
        <v>6250</v>
      </c>
      <c r="U9" s="4">
        <v>11700</v>
      </c>
      <c r="V9" s="4">
        <v>4150</v>
      </c>
      <c r="W9" s="4">
        <v>0</v>
      </c>
      <c r="X9" s="4">
        <v>9050</v>
      </c>
      <c r="Y9" s="4">
        <v>11000</v>
      </c>
      <c r="Z9" s="4">
        <v>3500</v>
      </c>
      <c r="AA9" s="4">
        <v>200</v>
      </c>
      <c r="AB9" s="4"/>
      <c r="AC9" s="4"/>
      <c r="AD9" s="4"/>
      <c r="AE9" s="4"/>
      <c r="AF9" s="4"/>
      <c r="AG9" s="4"/>
      <c r="AH9" s="4">
        <f t="shared" si="0"/>
        <v>162600</v>
      </c>
    </row>
    <row r="10" spans="1:34" ht="14.25" customHeight="1" x14ac:dyDescent="0.35">
      <c r="A10" s="4" t="s">
        <v>13</v>
      </c>
      <c r="B10" s="5" t="s">
        <v>13</v>
      </c>
      <c r="C10" s="4">
        <v>186400</v>
      </c>
      <c r="D10" s="4">
        <v>153850</v>
      </c>
      <c r="E10" s="4">
        <v>126350</v>
      </c>
      <c r="F10" s="4">
        <v>171350</v>
      </c>
      <c r="G10" s="4">
        <v>123650</v>
      </c>
      <c r="H10" s="4">
        <v>142600</v>
      </c>
      <c r="I10" s="4">
        <v>0</v>
      </c>
      <c r="J10" s="4">
        <v>201200</v>
      </c>
      <c r="K10" s="4">
        <v>204050</v>
      </c>
      <c r="L10" s="4">
        <v>138600</v>
      </c>
      <c r="M10" s="4">
        <v>186500</v>
      </c>
      <c r="N10" s="4">
        <v>94900</v>
      </c>
      <c r="O10" s="4">
        <v>111900</v>
      </c>
      <c r="P10" s="4">
        <v>0</v>
      </c>
      <c r="Q10" s="4">
        <v>154300</v>
      </c>
      <c r="R10" s="4">
        <v>126600</v>
      </c>
      <c r="S10" s="4">
        <v>134150</v>
      </c>
      <c r="T10" s="4">
        <v>103150</v>
      </c>
      <c r="U10" s="4">
        <v>103700</v>
      </c>
      <c r="V10" s="4">
        <v>93800</v>
      </c>
      <c r="W10" s="4">
        <v>0</v>
      </c>
      <c r="X10" s="4">
        <v>153900</v>
      </c>
      <c r="Y10" s="4">
        <v>160300</v>
      </c>
      <c r="Z10" s="4">
        <v>117000</v>
      </c>
      <c r="AA10" s="6">
        <v>84950</v>
      </c>
      <c r="AB10" s="4">
        <v>56600</v>
      </c>
      <c r="AC10" s="4"/>
      <c r="AD10" s="4"/>
      <c r="AE10" s="4"/>
      <c r="AF10" s="4"/>
      <c r="AG10" s="4"/>
      <c r="AH10" s="4">
        <f t="shared" si="0"/>
        <v>3129800</v>
      </c>
    </row>
    <row r="11" spans="1:34" ht="14.25" customHeight="1" x14ac:dyDescent="0.35">
      <c r="A11" s="8"/>
      <c r="B11" s="8" t="s">
        <v>14</v>
      </c>
      <c r="C11" s="9">
        <f t="shared" ref="C11:AG11" si="1">SUM(C5:C10)</f>
        <v>531250</v>
      </c>
      <c r="D11" s="9">
        <f t="shared" si="1"/>
        <v>495650</v>
      </c>
      <c r="E11" s="9">
        <f t="shared" si="1"/>
        <v>511750</v>
      </c>
      <c r="F11" s="9">
        <f t="shared" si="1"/>
        <v>608580</v>
      </c>
      <c r="G11" s="9">
        <f t="shared" si="1"/>
        <v>476600</v>
      </c>
      <c r="H11" s="9">
        <f t="shared" si="1"/>
        <v>471950</v>
      </c>
      <c r="I11" s="9">
        <f t="shared" si="1"/>
        <v>34500</v>
      </c>
      <c r="J11" s="9">
        <f t="shared" si="1"/>
        <v>538450</v>
      </c>
      <c r="K11" s="9">
        <f t="shared" si="1"/>
        <v>616500</v>
      </c>
      <c r="L11" s="9">
        <f t="shared" si="1"/>
        <v>528400</v>
      </c>
      <c r="M11" s="9">
        <f t="shared" si="1"/>
        <v>612700</v>
      </c>
      <c r="N11" s="9">
        <f t="shared" si="1"/>
        <v>272650</v>
      </c>
      <c r="O11" s="9">
        <f t="shared" si="1"/>
        <v>384850</v>
      </c>
      <c r="P11" s="9">
        <f t="shared" si="1"/>
        <v>30000</v>
      </c>
      <c r="Q11" s="9">
        <f t="shared" si="1"/>
        <v>464350</v>
      </c>
      <c r="R11" s="1">
        <f t="shared" si="1"/>
        <v>495550</v>
      </c>
      <c r="S11" s="9">
        <f t="shared" si="1"/>
        <v>441750</v>
      </c>
      <c r="T11" s="9">
        <f t="shared" si="1"/>
        <v>455600</v>
      </c>
      <c r="U11" s="9">
        <f t="shared" si="1"/>
        <v>461150</v>
      </c>
      <c r="V11" s="9">
        <f t="shared" si="1"/>
        <v>432250</v>
      </c>
      <c r="W11" s="9">
        <f t="shared" si="1"/>
        <v>21150</v>
      </c>
      <c r="X11" s="9">
        <f t="shared" si="1"/>
        <v>496525</v>
      </c>
      <c r="Y11" s="9">
        <f t="shared" si="1"/>
        <v>555900</v>
      </c>
      <c r="Z11" s="9">
        <f t="shared" si="1"/>
        <v>408525</v>
      </c>
      <c r="AA11" s="9">
        <f t="shared" si="1"/>
        <v>109000</v>
      </c>
      <c r="AB11" s="9">
        <f t="shared" si="1"/>
        <v>108950</v>
      </c>
      <c r="AC11" s="9">
        <f t="shared" si="1"/>
        <v>0</v>
      </c>
      <c r="AD11" s="9">
        <f t="shared" si="1"/>
        <v>0</v>
      </c>
      <c r="AE11" s="9">
        <f t="shared" si="1"/>
        <v>0</v>
      </c>
      <c r="AF11" s="9">
        <f t="shared" si="1"/>
        <v>0</v>
      </c>
      <c r="AG11" s="9">
        <f t="shared" si="1"/>
        <v>0</v>
      </c>
      <c r="AH11" s="4">
        <f t="shared" si="0"/>
        <v>10564530</v>
      </c>
    </row>
    <row r="12" spans="1:34" ht="14.2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4">
        <f t="shared" si="0"/>
        <v>0</v>
      </c>
    </row>
    <row r="13" spans="1:34" ht="14.2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4">
        <f t="shared" si="0"/>
        <v>0</v>
      </c>
    </row>
    <row r="14" spans="1:34" ht="14.2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0">
        <f t="shared" si="0"/>
        <v>0</v>
      </c>
    </row>
    <row r="15" spans="1:34" ht="14.2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4" ht="14.2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4.2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4.2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4.2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4.2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4.2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4.2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4.2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4.2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4.2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4.2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4.2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4.2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4.2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4.2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4.2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4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4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4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4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4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4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0"/>
  <sheetViews>
    <sheetView workbookViewId="0">
      <pane xSplit="2" ySplit="4" topLeftCell="AB14" activePane="bottomRight" state="frozen"/>
      <selection pane="topRight" activeCell="C1" sqref="C1"/>
      <selection pane="bottomLeft" activeCell="A5" sqref="A5"/>
      <selection pane="bottomRight" activeCell="AB14" sqref="AB14"/>
    </sheetView>
  </sheetViews>
  <sheetFormatPr defaultColWidth="14.453125" defaultRowHeight="15" customHeight="1" x14ac:dyDescent="0.35"/>
  <cols>
    <col min="1" max="1" width="13.81640625" customWidth="1"/>
    <col min="2" max="2" width="9.08984375" customWidth="1"/>
    <col min="3" max="3" width="8.81640625" customWidth="1"/>
    <col min="4" max="4" width="13.81640625" customWidth="1"/>
    <col min="5" max="5" width="11.81640625" customWidth="1"/>
    <col min="6" max="6" width="16.81640625" customWidth="1"/>
    <col min="7" max="7" width="11.81640625" customWidth="1"/>
    <col min="8" max="8" width="11.08984375" customWidth="1"/>
    <col min="9" max="9" width="11.7265625" customWidth="1"/>
    <col min="10" max="10" width="10.08984375" customWidth="1"/>
    <col min="11" max="11" width="13.26953125" customWidth="1"/>
    <col min="12" max="12" width="11.7265625" customWidth="1"/>
    <col min="13" max="14" width="11.08984375" customWidth="1"/>
    <col min="15" max="15" width="13.08984375" customWidth="1"/>
    <col min="16" max="16" width="11.7265625" customWidth="1"/>
    <col min="17" max="17" width="10.7265625" customWidth="1"/>
    <col min="18" max="18" width="11.08984375" customWidth="1"/>
    <col min="19" max="23" width="11.7265625" customWidth="1"/>
    <col min="24" max="24" width="10.7265625" customWidth="1"/>
    <col min="25" max="27" width="11.08984375" customWidth="1"/>
    <col min="28" max="29" width="11.08984375" bestFit="1" customWidth="1"/>
    <col min="30" max="34" width="10.08984375" customWidth="1"/>
    <col min="35" max="35" width="17.7265625" customWidth="1"/>
  </cols>
  <sheetData>
    <row r="1" spans="1:35" ht="14.25" customHeight="1" x14ac:dyDescent="0.35">
      <c r="A1" s="4"/>
      <c r="B1" s="4"/>
      <c r="C1" s="4" t="s">
        <v>15</v>
      </c>
      <c r="D1" s="11">
        <v>45992</v>
      </c>
      <c r="E1" s="11">
        <v>45993</v>
      </c>
      <c r="F1" s="11">
        <v>45994</v>
      </c>
      <c r="G1" s="11">
        <v>45995</v>
      </c>
      <c r="H1" s="11">
        <v>45996</v>
      </c>
      <c r="I1" s="11">
        <v>45997</v>
      </c>
      <c r="J1" s="11">
        <v>45998</v>
      </c>
      <c r="K1" s="11">
        <v>45999</v>
      </c>
      <c r="L1" s="11">
        <v>46000</v>
      </c>
      <c r="M1" s="11">
        <v>46001</v>
      </c>
      <c r="N1" s="11">
        <v>46002</v>
      </c>
      <c r="O1" s="11">
        <v>46003</v>
      </c>
      <c r="P1" s="11">
        <v>46004</v>
      </c>
      <c r="Q1" s="11">
        <v>46005</v>
      </c>
      <c r="R1" s="11">
        <v>46006</v>
      </c>
      <c r="S1" s="11">
        <v>46007</v>
      </c>
      <c r="T1" s="11">
        <v>46008</v>
      </c>
      <c r="U1" s="11">
        <v>46009</v>
      </c>
      <c r="V1" s="11">
        <v>46010</v>
      </c>
      <c r="W1" s="11">
        <v>46011</v>
      </c>
      <c r="X1" s="11">
        <v>46012</v>
      </c>
      <c r="Y1" s="11">
        <v>46013</v>
      </c>
      <c r="Z1" s="11">
        <v>46014</v>
      </c>
      <c r="AA1" s="11">
        <v>46015</v>
      </c>
      <c r="AB1" s="11">
        <v>46016</v>
      </c>
      <c r="AC1" s="11">
        <v>46017</v>
      </c>
      <c r="AD1" s="11">
        <v>46018</v>
      </c>
      <c r="AE1" s="11">
        <v>46019</v>
      </c>
      <c r="AF1" s="11">
        <v>46020</v>
      </c>
      <c r="AG1" s="11">
        <v>46021</v>
      </c>
      <c r="AH1" s="11">
        <v>46022</v>
      </c>
      <c r="AI1" s="12" t="s">
        <v>16</v>
      </c>
    </row>
    <row r="2" spans="1:35" ht="14.25" customHeight="1" x14ac:dyDescent="0.35">
      <c r="A2" s="4" t="s">
        <v>13</v>
      </c>
      <c r="B2" s="4" t="s">
        <v>17</v>
      </c>
      <c r="C2" s="4"/>
      <c r="D2" s="4"/>
      <c r="E2" s="4"/>
      <c r="F2" s="4">
        <v>1000</v>
      </c>
      <c r="G2" s="4">
        <v>2000</v>
      </c>
      <c r="H2" s="4"/>
      <c r="I2" s="4"/>
      <c r="J2" s="4"/>
      <c r="K2" s="4">
        <v>5800</v>
      </c>
      <c r="L2" s="4"/>
      <c r="M2" s="4">
        <v>1250</v>
      </c>
      <c r="N2" s="4">
        <v>3650</v>
      </c>
      <c r="O2" s="4">
        <v>1000</v>
      </c>
      <c r="P2" s="4"/>
      <c r="Q2" s="4"/>
      <c r="R2" s="4">
        <v>2200</v>
      </c>
      <c r="S2" s="4">
        <v>2300</v>
      </c>
      <c r="T2" s="4">
        <v>2700</v>
      </c>
      <c r="U2" s="4"/>
      <c r="V2" s="4"/>
      <c r="W2" s="4">
        <v>300</v>
      </c>
      <c r="X2" s="4"/>
      <c r="Y2" s="4">
        <v>1900</v>
      </c>
      <c r="Z2" s="4"/>
      <c r="AA2" s="4"/>
      <c r="AB2" s="4"/>
      <c r="AC2" s="4"/>
      <c r="AD2" s="4"/>
      <c r="AE2" s="4"/>
      <c r="AF2" s="4"/>
      <c r="AG2" s="4"/>
      <c r="AH2" s="4"/>
      <c r="AI2" s="12">
        <f t="shared" ref="AI2:AI26" si="0">SUM(D2:AH2)</f>
        <v>24100</v>
      </c>
    </row>
    <row r="3" spans="1:35" ht="14.25" customHeight="1" x14ac:dyDescent="0.35">
      <c r="A3" s="4" t="s">
        <v>13</v>
      </c>
      <c r="B3" s="4" t="s">
        <v>18</v>
      </c>
      <c r="C3" s="4"/>
      <c r="D3" s="4">
        <v>186400</v>
      </c>
      <c r="E3" s="4">
        <v>153850</v>
      </c>
      <c r="F3" s="4">
        <v>125350</v>
      </c>
      <c r="G3" s="4">
        <v>169350</v>
      </c>
      <c r="H3" s="4">
        <v>123650</v>
      </c>
      <c r="I3" s="4">
        <v>142600</v>
      </c>
      <c r="J3" s="4"/>
      <c r="K3" s="4">
        <v>195400</v>
      </c>
      <c r="L3" s="4">
        <v>204050</v>
      </c>
      <c r="M3" s="4">
        <v>137350</v>
      </c>
      <c r="N3" s="4">
        <v>182850</v>
      </c>
      <c r="O3" s="4">
        <f>18700+14250+12700+30250+18000</f>
        <v>93900</v>
      </c>
      <c r="P3" s="4">
        <v>111900</v>
      </c>
      <c r="Q3" s="4"/>
      <c r="R3" s="4">
        <v>152100</v>
      </c>
      <c r="S3" s="4">
        <v>124300</v>
      </c>
      <c r="T3" s="4">
        <v>131450</v>
      </c>
      <c r="U3" s="4">
        <v>103150</v>
      </c>
      <c r="V3" s="4">
        <v>103700</v>
      </c>
      <c r="W3" s="4">
        <v>93500</v>
      </c>
      <c r="X3" s="4"/>
      <c r="Y3" s="4">
        <v>152000</v>
      </c>
      <c r="Z3" s="4">
        <v>160300</v>
      </c>
      <c r="AA3" s="4">
        <v>117000</v>
      </c>
      <c r="AB3" s="6">
        <v>84950</v>
      </c>
      <c r="AC3" s="4">
        <v>56600</v>
      </c>
      <c r="AD3" s="4"/>
      <c r="AE3" s="4"/>
      <c r="AF3" s="4"/>
      <c r="AG3" s="4"/>
      <c r="AH3" s="4"/>
      <c r="AI3" s="12">
        <f t="shared" si="0"/>
        <v>3105700</v>
      </c>
    </row>
    <row r="4" spans="1:35" ht="14.25" customHeight="1" x14ac:dyDescent="0.35">
      <c r="A4" s="4" t="s">
        <v>13</v>
      </c>
      <c r="B4" s="4" t="s">
        <v>19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12">
        <f t="shared" si="0"/>
        <v>0</v>
      </c>
    </row>
    <row r="5" spans="1:35" ht="14.25" customHeight="1" x14ac:dyDescent="0.35">
      <c r="A5" s="4" t="s">
        <v>7</v>
      </c>
      <c r="B5" s="4" t="s">
        <v>17</v>
      </c>
      <c r="C5" s="4"/>
      <c r="D5" s="4">
        <f>6100+12850</f>
        <v>18950</v>
      </c>
      <c r="E5" s="4">
        <v>23100</v>
      </c>
      <c r="F5" s="4">
        <f>15600+7000+20000</f>
        <v>42600</v>
      </c>
      <c r="G5" s="4">
        <f>5300+6650+2550</f>
        <v>14500</v>
      </c>
      <c r="H5" s="4">
        <v>9800</v>
      </c>
      <c r="I5" s="4">
        <f>3500+5900+7750</f>
        <v>17150</v>
      </c>
      <c r="J5" s="4">
        <v>2800</v>
      </c>
      <c r="K5" s="4">
        <v>30250</v>
      </c>
      <c r="L5" s="4">
        <v>29700</v>
      </c>
      <c r="M5" s="4">
        <v>21950</v>
      </c>
      <c r="N5" s="4">
        <v>41600</v>
      </c>
      <c r="O5" s="4">
        <v>8200</v>
      </c>
      <c r="P5" s="4">
        <v>28900</v>
      </c>
      <c r="Q5" s="4">
        <v>4600</v>
      </c>
      <c r="R5" s="4">
        <v>32350</v>
      </c>
      <c r="S5" s="4">
        <v>36050</v>
      </c>
      <c r="T5" s="4">
        <v>8700</v>
      </c>
      <c r="U5" s="4">
        <v>33400</v>
      </c>
      <c r="V5" s="4">
        <v>32950</v>
      </c>
      <c r="W5" s="4">
        <v>22600</v>
      </c>
      <c r="X5" s="4">
        <v>1400</v>
      </c>
      <c r="Y5" s="4">
        <v>29050</v>
      </c>
      <c r="Z5" s="4">
        <f>10700+9500+15350</f>
        <v>35550</v>
      </c>
      <c r="AA5" s="4">
        <f>5900+6900+3000</f>
        <v>15800</v>
      </c>
      <c r="AB5" s="4"/>
      <c r="AC5" s="4">
        <v>8550</v>
      </c>
      <c r="AD5" s="4"/>
      <c r="AE5" s="4"/>
      <c r="AF5" s="4"/>
      <c r="AG5" s="4"/>
      <c r="AH5" s="4"/>
      <c r="AI5" s="12">
        <f t="shared" si="0"/>
        <v>550500</v>
      </c>
    </row>
    <row r="6" spans="1:35" ht="14.25" customHeight="1" x14ac:dyDescent="0.35">
      <c r="A6" s="4" t="s">
        <v>7</v>
      </c>
      <c r="B6" s="4" t="s">
        <v>18</v>
      </c>
      <c r="C6" s="4"/>
      <c r="D6" s="4">
        <f>69750+74350</f>
        <v>144100</v>
      </c>
      <c r="E6" s="4">
        <v>99100</v>
      </c>
      <c r="F6" s="4">
        <f>49600+19500+63600</f>
        <v>132700</v>
      </c>
      <c r="G6" s="4">
        <f>74730+64850+57600</f>
        <v>197180</v>
      </c>
      <c r="H6" s="4">
        <v>174000</v>
      </c>
      <c r="I6" s="4">
        <v>173800</v>
      </c>
      <c r="J6" s="4">
        <v>15000</v>
      </c>
      <c r="K6" s="4">
        <v>138550</v>
      </c>
      <c r="L6" s="4">
        <v>154500</v>
      </c>
      <c r="M6" s="4">
        <v>161050</v>
      </c>
      <c r="N6" s="4">
        <v>173550</v>
      </c>
      <c r="O6" s="4">
        <v>63500</v>
      </c>
      <c r="P6" s="4">
        <v>129800</v>
      </c>
      <c r="Q6" s="4">
        <v>12600</v>
      </c>
      <c r="R6" s="4">
        <v>102800</v>
      </c>
      <c r="S6" s="4">
        <v>136800</v>
      </c>
      <c r="T6" s="4">
        <v>127750</v>
      </c>
      <c r="U6" s="4">
        <f>59900+52800+29950</f>
        <v>142650</v>
      </c>
      <c r="V6" s="4">
        <v>156850</v>
      </c>
      <c r="W6" s="4">
        <f>91600+73850+1900</f>
        <v>167350</v>
      </c>
      <c r="X6" s="4">
        <v>1500</v>
      </c>
      <c r="Y6" s="4">
        <f>46800+97350</f>
        <v>144150</v>
      </c>
      <c r="Z6" s="4">
        <f>56300+50600+33500</f>
        <v>140400</v>
      </c>
      <c r="AA6" s="4">
        <f>33450+35250+38400</f>
        <v>107100</v>
      </c>
      <c r="AB6" s="4">
        <v>1500</v>
      </c>
      <c r="AC6" s="4">
        <v>21600</v>
      </c>
      <c r="AD6" s="4"/>
      <c r="AE6" s="4"/>
      <c r="AF6" s="4"/>
      <c r="AG6" s="4"/>
      <c r="AH6" s="4"/>
      <c r="AI6" s="12">
        <f t="shared" si="0"/>
        <v>3019880</v>
      </c>
    </row>
    <row r="7" spans="1:35" ht="14.25" customHeight="1" x14ac:dyDescent="0.35">
      <c r="A7" s="4" t="s">
        <v>7</v>
      </c>
      <c r="B7" s="4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12">
        <f t="shared" si="0"/>
        <v>0</v>
      </c>
    </row>
    <row r="8" spans="1:35" ht="14.25" customHeight="1" x14ac:dyDescent="0.35">
      <c r="A8" s="4" t="s">
        <v>9</v>
      </c>
      <c r="B8" s="4" t="s">
        <v>17</v>
      </c>
      <c r="C8" s="4"/>
      <c r="D8" s="4">
        <v>4100</v>
      </c>
      <c r="E8" s="4">
        <v>14400</v>
      </c>
      <c r="F8" s="4">
        <v>1400</v>
      </c>
      <c r="G8" s="4">
        <v>5500</v>
      </c>
      <c r="H8" s="4">
        <v>5500</v>
      </c>
      <c r="I8" s="4">
        <v>2500</v>
      </c>
      <c r="J8" s="4"/>
      <c r="K8" s="4">
        <v>6400</v>
      </c>
      <c r="L8" s="4">
        <v>5300</v>
      </c>
      <c r="M8" s="4">
        <v>4100</v>
      </c>
      <c r="N8" s="4">
        <v>7050</v>
      </c>
      <c r="O8" s="4">
        <v>7000</v>
      </c>
      <c r="P8" s="4">
        <v>5000</v>
      </c>
      <c r="Q8" s="4"/>
      <c r="R8" s="4">
        <v>7800</v>
      </c>
      <c r="S8" s="4">
        <v>16850</v>
      </c>
      <c r="T8" s="4">
        <v>10000</v>
      </c>
      <c r="U8" s="4">
        <v>6400</v>
      </c>
      <c r="V8" s="4">
        <v>3300</v>
      </c>
      <c r="W8" s="4">
        <v>4300</v>
      </c>
      <c r="X8" s="4"/>
      <c r="Y8" s="4">
        <v>6800</v>
      </c>
      <c r="Z8" s="4">
        <v>8000</v>
      </c>
      <c r="AA8" s="4">
        <v>7600</v>
      </c>
      <c r="AB8" s="6">
        <v>1200</v>
      </c>
      <c r="AC8" s="4">
        <v>1000</v>
      </c>
      <c r="AD8" s="4"/>
      <c r="AE8" s="4"/>
      <c r="AF8" s="4"/>
      <c r="AG8" s="4"/>
      <c r="AH8" s="4"/>
      <c r="AI8" s="12">
        <f t="shared" si="0"/>
        <v>141500</v>
      </c>
    </row>
    <row r="9" spans="1:35" ht="14.25" customHeight="1" x14ac:dyDescent="0.35">
      <c r="A9" s="4" t="s">
        <v>9</v>
      </c>
      <c r="B9" s="4" t="s">
        <v>18</v>
      </c>
      <c r="C9" s="4"/>
      <c r="D9" s="4">
        <v>43100</v>
      </c>
      <c r="E9" s="4">
        <v>100450</v>
      </c>
      <c r="F9" s="4">
        <v>57000</v>
      </c>
      <c r="G9" s="4">
        <v>83000</v>
      </c>
      <c r="H9" s="4">
        <v>48600</v>
      </c>
      <c r="I9" s="4">
        <v>38050</v>
      </c>
      <c r="J9" s="4"/>
      <c r="K9" s="4">
        <v>57900</v>
      </c>
      <c r="L9" s="4">
        <v>80150</v>
      </c>
      <c r="M9" s="4">
        <v>68300</v>
      </c>
      <c r="N9" s="4">
        <v>43750</v>
      </c>
      <c r="O9" s="4">
        <v>28400</v>
      </c>
      <c r="P9" s="4">
        <v>38700</v>
      </c>
      <c r="Q9" s="4"/>
      <c r="R9" s="4">
        <v>72600</v>
      </c>
      <c r="S9" s="4">
        <v>49850</v>
      </c>
      <c r="T9" s="4">
        <v>64500</v>
      </c>
      <c r="U9" s="4">
        <v>69200</v>
      </c>
      <c r="V9" s="4">
        <v>33400</v>
      </c>
      <c r="W9" s="4">
        <v>72600</v>
      </c>
      <c r="X9" s="4">
        <v>3400</v>
      </c>
      <c r="Y9" s="4">
        <v>43975</v>
      </c>
      <c r="Z9" s="4">
        <v>57000</v>
      </c>
      <c r="AA9" s="4">
        <v>76075</v>
      </c>
      <c r="AB9" s="6">
        <v>15050</v>
      </c>
      <c r="AC9" s="4">
        <v>5200</v>
      </c>
      <c r="AD9" s="4"/>
      <c r="AE9" s="4"/>
      <c r="AF9" s="4"/>
      <c r="AG9" s="4"/>
      <c r="AH9" s="4"/>
      <c r="AI9" s="12">
        <f t="shared" si="0"/>
        <v>1250250</v>
      </c>
    </row>
    <row r="10" spans="1:35" ht="14.25" customHeight="1" x14ac:dyDescent="0.35">
      <c r="A10" s="4" t="s">
        <v>9</v>
      </c>
      <c r="B10" s="4" t="s">
        <v>19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12">
        <f t="shared" si="0"/>
        <v>0</v>
      </c>
    </row>
    <row r="11" spans="1:35" ht="14.25" customHeight="1" x14ac:dyDescent="0.35">
      <c r="A11" s="4" t="s">
        <v>10</v>
      </c>
      <c r="B11" s="4" t="s">
        <v>17</v>
      </c>
      <c r="C11" s="4"/>
      <c r="D11" s="4">
        <v>7200</v>
      </c>
      <c r="E11" s="4">
        <v>18350</v>
      </c>
      <c r="F11" s="4">
        <v>6850</v>
      </c>
      <c r="G11" s="4">
        <v>14100</v>
      </c>
      <c r="H11" s="4">
        <v>9900</v>
      </c>
      <c r="I11" s="4">
        <v>5400</v>
      </c>
      <c r="J11" s="4"/>
      <c r="K11" s="4">
        <v>10050</v>
      </c>
      <c r="L11" s="4">
        <v>16200</v>
      </c>
      <c r="M11" s="4">
        <v>4300</v>
      </c>
      <c r="N11" s="4">
        <v>14700</v>
      </c>
      <c r="O11" s="4">
        <v>7000</v>
      </c>
      <c r="P11" s="4">
        <v>4850</v>
      </c>
      <c r="Q11" s="4">
        <v>1200</v>
      </c>
      <c r="R11" s="4">
        <v>15350</v>
      </c>
      <c r="S11" s="4">
        <v>5050</v>
      </c>
      <c r="T11" s="4">
        <v>18650</v>
      </c>
      <c r="U11" s="4">
        <v>10650</v>
      </c>
      <c r="V11" s="4">
        <v>7000</v>
      </c>
      <c r="W11" s="4">
        <v>5600</v>
      </c>
      <c r="X11" s="4">
        <v>5200</v>
      </c>
      <c r="Y11" s="4">
        <v>4850</v>
      </c>
      <c r="Z11" s="4">
        <v>10900</v>
      </c>
      <c r="AA11" s="4">
        <v>12200</v>
      </c>
      <c r="AB11" s="4">
        <v>800</v>
      </c>
      <c r="AC11" s="4"/>
      <c r="AD11" s="4"/>
      <c r="AE11" s="4"/>
      <c r="AF11" s="4"/>
      <c r="AG11" s="4"/>
      <c r="AH11" s="4"/>
      <c r="AI11" s="12">
        <f t="shared" si="0"/>
        <v>216350</v>
      </c>
    </row>
    <row r="12" spans="1:35" ht="14.25" customHeight="1" x14ac:dyDescent="0.35">
      <c r="A12" s="4" t="s">
        <v>10</v>
      </c>
      <c r="B12" s="4" t="s">
        <v>18</v>
      </c>
      <c r="C12" s="4"/>
      <c r="D12" s="4">
        <v>52350</v>
      </c>
      <c r="E12" s="4">
        <v>37900</v>
      </c>
      <c r="F12" s="4">
        <v>88450</v>
      </c>
      <c r="G12" s="4">
        <v>46550</v>
      </c>
      <c r="H12" s="4">
        <v>77400</v>
      </c>
      <c r="I12" s="4">
        <v>29750</v>
      </c>
      <c r="J12" s="4">
        <v>14200</v>
      </c>
      <c r="K12" s="4">
        <v>39800</v>
      </c>
      <c r="L12" s="4">
        <v>75800</v>
      </c>
      <c r="M12" s="4">
        <v>61150</v>
      </c>
      <c r="N12" s="4">
        <v>33050</v>
      </c>
      <c r="O12" s="4">
        <v>34400</v>
      </c>
      <c r="P12" s="4">
        <v>19700</v>
      </c>
      <c r="Q12" s="4">
        <v>11500</v>
      </c>
      <c r="R12" s="4">
        <v>23700</v>
      </c>
      <c r="S12" s="4">
        <v>30250</v>
      </c>
      <c r="T12" s="4">
        <v>20600</v>
      </c>
      <c r="U12" s="4">
        <v>23050</v>
      </c>
      <c r="V12" s="4">
        <v>35950</v>
      </c>
      <c r="W12" s="4">
        <v>20550</v>
      </c>
      <c r="X12" s="4">
        <v>9350</v>
      </c>
      <c r="Y12" s="4">
        <v>39700</v>
      </c>
      <c r="Z12" s="4">
        <v>60650</v>
      </c>
      <c r="AA12" s="4">
        <f>6000+1900+7100+6100+7200</f>
        <v>28300</v>
      </c>
      <c r="AB12" s="4">
        <v>1200</v>
      </c>
      <c r="AC12" s="4">
        <v>7900</v>
      </c>
      <c r="AD12" s="4"/>
      <c r="AE12" s="4"/>
      <c r="AF12" s="4"/>
      <c r="AG12" s="4"/>
      <c r="AH12" s="4"/>
      <c r="AI12" s="12">
        <f t="shared" si="0"/>
        <v>923200</v>
      </c>
    </row>
    <row r="13" spans="1:35" ht="14.25" customHeight="1" x14ac:dyDescent="0.35">
      <c r="A13" s="4" t="s">
        <v>10</v>
      </c>
      <c r="B13" s="4" t="s">
        <v>19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12">
        <f t="shared" si="0"/>
        <v>0</v>
      </c>
    </row>
    <row r="14" spans="1:35" ht="14.25" customHeight="1" x14ac:dyDescent="0.35">
      <c r="A14" s="4" t="s">
        <v>11</v>
      </c>
      <c r="B14" s="4" t="s">
        <v>17</v>
      </c>
      <c r="C14" s="4"/>
      <c r="D14" s="4">
        <v>11300</v>
      </c>
      <c r="E14" s="4">
        <v>10500</v>
      </c>
      <c r="F14" s="4">
        <v>11250</v>
      </c>
      <c r="G14" s="4">
        <v>17250</v>
      </c>
      <c r="H14" s="4">
        <v>7300</v>
      </c>
      <c r="I14" s="4">
        <v>13500</v>
      </c>
      <c r="J14" s="4">
        <v>1600</v>
      </c>
      <c r="K14" s="4">
        <v>14450</v>
      </c>
      <c r="L14" s="4">
        <v>4700</v>
      </c>
      <c r="M14" s="4">
        <v>13700</v>
      </c>
      <c r="N14" s="4">
        <f>17120+2880</f>
        <v>20000</v>
      </c>
      <c r="O14" s="4">
        <v>5150</v>
      </c>
      <c r="P14" s="4">
        <v>2250</v>
      </c>
      <c r="Q14" s="4"/>
      <c r="R14" s="4">
        <v>5350</v>
      </c>
      <c r="S14" s="4">
        <f>3210+9240</f>
        <v>12450</v>
      </c>
      <c r="T14" s="4">
        <f>8630+270</f>
        <v>8900</v>
      </c>
      <c r="U14" s="4">
        <f>10910+1140</f>
        <v>12050</v>
      </c>
      <c r="V14" s="4">
        <f>14085+1765</f>
        <v>15850</v>
      </c>
      <c r="W14" s="4">
        <f>5465+935</f>
        <v>6400</v>
      </c>
      <c r="X14" s="4">
        <v>300</v>
      </c>
      <c r="Y14" s="4">
        <v>11350</v>
      </c>
      <c r="Z14" s="4">
        <v>200</v>
      </c>
      <c r="AA14" s="4">
        <v>12150</v>
      </c>
      <c r="AB14" s="4"/>
      <c r="AC14" s="4">
        <v>1000</v>
      </c>
      <c r="AD14" s="4"/>
      <c r="AE14" s="4"/>
      <c r="AF14" s="4"/>
      <c r="AG14" s="4"/>
      <c r="AH14" s="4"/>
      <c r="AI14" s="12">
        <f t="shared" si="0"/>
        <v>218950</v>
      </c>
    </row>
    <row r="15" spans="1:35" ht="14.25" customHeight="1" x14ac:dyDescent="0.35">
      <c r="A15" s="4" t="s">
        <v>11</v>
      </c>
      <c r="B15" s="4" t="s">
        <v>18</v>
      </c>
      <c r="C15" s="4"/>
      <c r="D15" s="4">
        <v>55900</v>
      </c>
      <c r="E15" s="4">
        <v>33300</v>
      </c>
      <c r="F15" s="4">
        <v>37200</v>
      </c>
      <c r="G15" s="4">
        <v>55800</v>
      </c>
      <c r="H15" s="4">
        <v>18950</v>
      </c>
      <c r="I15" s="4">
        <v>27900</v>
      </c>
      <c r="J15" s="4">
        <v>900</v>
      </c>
      <c r="K15" s="4">
        <v>35200</v>
      </c>
      <c r="L15" s="4">
        <v>43250</v>
      </c>
      <c r="M15" s="4">
        <v>43600</v>
      </c>
      <c r="N15" s="4">
        <v>82100</v>
      </c>
      <c r="O15" s="4">
        <v>16350</v>
      </c>
      <c r="P15" s="4">
        <v>38100</v>
      </c>
      <c r="Q15" s="4">
        <v>300</v>
      </c>
      <c r="R15" s="4">
        <v>46300</v>
      </c>
      <c r="S15" s="4">
        <v>69950</v>
      </c>
      <c r="T15" s="4">
        <v>37250</v>
      </c>
      <c r="U15" s="4">
        <v>50800</v>
      </c>
      <c r="V15" s="4">
        <v>60450</v>
      </c>
      <c r="W15" s="4">
        <v>34900</v>
      </c>
      <c r="X15" s="4"/>
      <c r="Y15" s="4">
        <v>53700</v>
      </c>
      <c r="Z15" s="4">
        <v>71900</v>
      </c>
      <c r="AA15" s="4">
        <v>28800</v>
      </c>
      <c r="AB15" s="4">
        <v>4100</v>
      </c>
      <c r="AC15" s="4">
        <v>7100</v>
      </c>
      <c r="AD15" s="4"/>
      <c r="AE15" s="4"/>
      <c r="AF15" s="4"/>
      <c r="AG15" s="4"/>
      <c r="AH15" s="4"/>
      <c r="AI15" s="12">
        <f t="shared" si="0"/>
        <v>954100</v>
      </c>
    </row>
    <row r="16" spans="1:35" ht="14.25" customHeight="1" x14ac:dyDescent="0.35">
      <c r="A16" s="4" t="s">
        <v>11</v>
      </c>
      <c r="B16" s="4" t="s">
        <v>19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12">
        <f t="shared" si="0"/>
        <v>0</v>
      </c>
    </row>
    <row r="17" spans="1:35" ht="14.25" customHeight="1" x14ac:dyDescent="0.35">
      <c r="A17" s="4" t="s">
        <v>12</v>
      </c>
      <c r="B17" s="4" t="s">
        <v>17</v>
      </c>
      <c r="C17" s="4"/>
      <c r="D17" s="4">
        <v>2250</v>
      </c>
      <c r="E17" s="4">
        <v>1350</v>
      </c>
      <c r="F17" s="4">
        <v>1300</v>
      </c>
      <c r="G17" s="4">
        <v>200</v>
      </c>
      <c r="H17" s="4">
        <v>1500</v>
      </c>
      <c r="I17" s="4">
        <v>8950</v>
      </c>
      <c r="J17" s="4"/>
      <c r="K17" s="4">
        <v>2300</v>
      </c>
      <c r="L17" s="4">
        <v>850</v>
      </c>
      <c r="M17" s="4">
        <v>3350</v>
      </c>
      <c r="N17" s="4">
        <v>1400</v>
      </c>
      <c r="O17" s="4">
        <v>1100</v>
      </c>
      <c r="P17" s="4">
        <v>500</v>
      </c>
      <c r="Q17" s="4"/>
      <c r="R17" s="4">
        <v>900</v>
      </c>
      <c r="S17" s="4">
        <v>1700</v>
      </c>
      <c r="T17" s="4">
        <v>2300</v>
      </c>
      <c r="U17" s="4">
        <v>800</v>
      </c>
      <c r="V17" s="4">
        <v>4700</v>
      </c>
      <c r="W17" s="4">
        <v>400</v>
      </c>
      <c r="X17" s="4"/>
      <c r="Y17" s="4">
        <v>1450</v>
      </c>
      <c r="Z17" s="4">
        <v>6350</v>
      </c>
      <c r="AA17" s="4">
        <v>1450</v>
      </c>
      <c r="AB17" s="4">
        <v>200</v>
      </c>
      <c r="AC17" s="4"/>
      <c r="AD17" s="4"/>
      <c r="AE17" s="4"/>
      <c r="AF17" s="4"/>
      <c r="AG17" s="4"/>
      <c r="AH17" s="4"/>
      <c r="AI17" s="12">
        <f t="shared" si="0"/>
        <v>45300</v>
      </c>
    </row>
    <row r="18" spans="1:35" ht="14.25" customHeight="1" x14ac:dyDescent="0.35">
      <c r="A18" s="4" t="s">
        <v>12</v>
      </c>
      <c r="B18" s="4" t="s">
        <v>18</v>
      </c>
      <c r="C18" s="4"/>
      <c r="D18" s="4">
        <v>5650</v>
      </c>
      <c r="E18" s="4">
        <v>3350</v>
      </c>
      <c r="F18" s="4">
        <v>6750</v>
      </c>
      <c r="G18" s="4">
        <v>3150</v>
      </c>
      <c r="H18" s="4"/>
      <c r="I18" s="4">
        <v>12350</v>
      </c>
      <c r="J18" s="4"/>
      <c r="K18" s="4">
        <v>2350</v>
      </c>
      <c r="L18" s="4">
        <v>2000</v>
      </c>
      <c r="M18" s="4">
        <v>8300</v>
      </c>
      <c r="N18" s="4">
        <v>9000</v>
      </c>
      <c r="O18" s="4">
        <v>6600</v>
      </c>
      <c r="P18" s="4">
        <v>5450</v>
      </c>
      <c r="Q18" s="4"/>
      <c r="R18" s="4">
        <v>2900</v>
      </c>
      <c r="S18" s="4">
        <v>10000</v>
      </c>
      <c r="T18" s="4">
        <v>8950</v>
      </c>
      <c r="U18" s="4">
        <v>5450</v>
      </c>
      <c r="V18" s="4">
        <v>7000</v>
      </c>
      <c r="W18" s="4">
        <v>3750</v>
      </c>
      <c r="X18" s="4"/>
      <c r="Y18" s="4">
        <v>7600</v>
      </c>
      <c r="Z18" s="4">
        <v>4650</v>
      </c>
      <c r="AA18" s="4">
        <v>2050</v>
      </c>
      <c r="AB18" s="4"/>
      <c r="AC18" s="4"/>
      <c r="AD18" s="4"/>
      <c r="AE18" s="4"/>
      <c r="AF18" s="4"/>
      <c r="AG18" s="4"/>
      <c r="AH18" s="4"/>
      <c r="AI18" s="12">
        <f t="shared" si="0"/>
        <v>117300</v>
      </c>
    </row>
    <row r="19" spans="1:35" ht="14.25" customHeight="1" x14ac:dyDescent="0.35">
      <c r="A19" s="4" t="s">
        <v>12</v>
      </c>
      <c r="B19" s="4" t="s">
        <v>19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12">
        <f t="shared" si="0"/>
        <v>0</v>
      </c>
    </row>
    <row r="20" spans="1:35" ht="14.25" customHeight="1" x14ac:dyDescent="0.35">
      <c r="A20" s="4" t="s">
        <v>14</v>
      </c>
      <c r="B20" s="4" t="s">
        <v>20</v>
      </c>
      <c r="C20" s="4">
        <f t="shared" ref="C20:AH20" si="1">C2+C5+C8+C11+C14+C17</f>
        <v>0</v>
      </c>
      <c r="D20" s="4">
        <f t="shared" si="1"/>
        <v>43800</v>
      </c>
      <c r="E20" s="4">
        <f t="shared" si="1"/>
        <v>67700</v>
      </c>
      <c r="F20" s="4">
        <f t="shared" si="1"/>
        <v>64400</v>
      </c>
      <c r="G20" s="4">
        <f t="shared" si="1"/>
        <v>53550</v>
      </c>
      <c r="H20" s="4">
        <f t="shared" si="1"/>
        <v>34000</v>
      </c>
      <c r="I20" s="4">
        <f t="shared" si="1"/>
        <v>47500</v>
      </c>
      <c r="J20" s="4">
        <f t="shared" si="1"/>
        <v>4400</v>
      </c>
      <c r="K20" s="4">
        <f t="shared" si="1"/>
        <v>69250</v>
      </c>
      <c r="L20" s="4">
        <f t="shared" si="1"/>
        <v>56750</v>
      </c>
      <c r="M20" s="4">
        <f t="shared" si="1"/>
        <v>48650</v>
      </c>
      <c r="N20" s="4">
        <f t="shared" si="1"/>
        <v>88400</v>
      </c>
      <c r="O20" s="4">
        <f t="shared" si="1"/>
        <v>29450</v>
      </c>
      <c r="P20" s="4">
        <f t="shared" si="1"/>
        <v>41500</v>
      </c>
      <c r="Q20" s="4">
        <f t="shared" si="1"/>
        <v>5800</v>
      </c>
      <c r="R20" s="4">
        <f t="shared" si="1"/>
        <v>63950</v>
      </c>
      <c r="S20" s="4">
        <f t="shared" si="1"/>
        <v>74400</v>
      </c>
      <c r="T20" s="4">
        <f t="shared" si="1"/>
        <v>51250</v>
      </c>
      <c r="U20" s="4">
        <f t="shared" si="1"/>
        <v>63300</v>
      </c>
      <c r="V20" s="4">
        <f t="shared" si="1"/>
        <v>63800</v>
      </c>
      <c r="W20" s="4">
        <f t="shared" si="1"/>
        <v>39600</v>
      </c>
      <c r="X20" s="4">
        <f t="shared" si="1"/>
        <v>6900</v>
      </c>
      <c r="Y20" s="4">
        <f t="shared" si="1"/>
        <v>55400</v>
      </c>
      <c r="Z20" s="4">
        <f t="shared" si="1"/>
        <v>61000</v>
      </c>
      <c r="AA20" s="4">
        <f t="shared" si="1"/>
        <v>49200</v>
      </c>
      <c r="AB20" s="4">
        <f t="shared" si="1"/>
        <v>2200</v>
      </c>
      <c r="AC20" s="4">
        <f t="shared" si="1"/>
        <v>10550</v>
      </c>
      <c r="AD20" s="4">
        <f t="shared" si="1"/>
        <v>0</v>
      </c>
      <c r="AE20" s="4">
        <f t="shared" si="1"/>
        <v>0</v>
      </c>
      <c r="AF20" s="4">
        <f t="shared" si="1"/>
        <v>0</v>
      </c>
      <c r="AG20" s="4">
        <f t="shared" si="1"/>
        <v>0</v>
      </c>
      <c r="AH20" s="4">
        <f t="shared" si="1"/>
        <v>0</v>
      </c>
      <c r="AI20" s="12">
        <f t="shared" si="0"/>
        <v>1196700</v>
      </c>
    </row>
    <row r="21" spans="1:35" ht="14.25" customHeight="1" x14ac:dyDescent="0.35">
      <c r="A21" s="4" t="s">
        <v>14</v>
      </c>
      <c r="B21" s="4" t="s">
        <v>21</v>
      </c>
      <c r="C21" s="4">
        <f t="shared" ref="C21:AH21" si="2">C3+C6+C9+C12+C15+C18</f>
        <v>0</v>
      </c>
      <c r="D21" s="4">
        <f t="shared" si="2"/>
        <v>487500</v>
      </c>
      <c r="E21" s="4">
        <f t="shared" si="2"/>
        <v>427950</v>
      </c>
      <c r="F21" s="4">
        <f t="shared" si="2"/>
        <v>447450</v>
      </c>
      <c r="G21" s="4">
        <f t="shared" si="2"/>
        <v>555030</v>
      </c>
      <c r="H21" s="4">
        <f t="shared" si="2"/>
        <v>442600</v>
      </c>
      <c r="I21" s="4">
        <f t="shared" si="2"/>
        <v>424450</v>
      </c>
      <c r="J21" s="4">
        <f t="shared" si="2"/>
        <v>30100</v>
      </c>
      <c r="K21" s="4">
        <f t="shared" si="2"/>
        <v>469200</v>
      </c>
      <c r="L21" s="4">
        <f t="shared" si="2"/>
        <v>559750</v>
      </c>
      <c r="M21" s="4">
        <f t="shared" si="2"/>
        <v>479750</v>
      </c>
      <c r="N21" s="4">
        <f t="shared" si="2"/>
        <v>524300</v>
      </c>
      <c r="O21" s="4">
        <f t="shared" si="2"/>
        <v>243150</v>
      </c>
      <c r="P21" s="4">
        <f t="shared" si="2"/>
        <v>343650</v>
      </c>
      <c r="Q21" s="4">
        <f t="shared" si="2"/>
        <v>24400</v>
      </c>
      <c r="R21" s="4">
        <f t="shared" si="2"/>
        <v>400400</v>
      </c>
      <c r="S21" s="4">
        <f t="shared" si="2"/>
        <v>421150</v>
      </c>
      <c r="T21" s="4">
        <f t="shared" si="2"/>
        <v>390500</v>
      </c>
      <c r="U21" s="4">
        <f t="shared" si="2"/>
        <v>394300</v>
      </c>
      <c r="V21" s="4">
        <f t="shared" si="2"/>
        <v>397350</v>
      </c>
      <c r="W21" s="4">
        <f t="shared" si="2"/>
        <v>392650</v>
      </c>
      <c r="X21" s="4">
        <f t="shared" si="2"/>
        <v>14250</v>
      </c>
      <c r="Y21" s="4">
        <f t="shared" si="2"/>
        <v>441125</v>
      </c>
      <c r="Z21" s="4">
        <f t="shared" si="2"/>
        <v>494900</v>
      </c>
      <c r="AA21" s="4">
        <f t="shared" si="2"/>
        <v>359325</v>
      </c>
      <c r="AB21" s="4">
        <f t="shared" si="2"/>
        <v>106800</v>
      </c>
      <c r="AC21" s="4">
        <f t="shared" si="2"/>
        <v>98400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4">
        <f t="shared" si="2"/>
        <v>0</v>
      </c>
      <c r="AH21" s="4">
        <f t="shared" si="2"/>
        <v>0</v>
      </c>
      <c r="AI21" s="12">
        <f t="shared" si="0"/>
        <v>9370430</v>
      </c>
    </row>
    <row r="22" spans="1:35" ht="14.25" customHeight="1" x14ac:dyDescent="0.35">
      <c r="A22" s="4" t="s">
        <v>14</v>
      </c>
      <c r="B22" s="4" t="s">
        <v>22</v>
      </c>
      <c r="C22" s="4">
        <f t="shared" ref="C22:AH22" si="3">C4+C7+C10+C13+C16+C19</f>
        <v>0</v>
      </c>
      <c r="D22" s="4">
        <f t="shared" si="3"/>
        <v>0</v>
      </c>
      <c r="E22" s="4">
        <f t="shared" si="3"/>
        <v>0</v>
      </c>
      <c r="F22" s="4">
        <f t="shared" si="3"/>
        <v>0</v>
      </c>
      <c r="G22" s="4">
        <f t="shared" si="3"/>
        <v>0</v>
      </c>
      <c r="H22" s="4">
        <f t="shared" si="3"/>
        <v>0</v>
      </c>
      <c r="I22" s="4">
        <f t="shared" si="3"/>
        <v>0</v>
      </c>
      <c r="J22" s="4">
        <f t="shared" si="3"/>
        <v>0</v>
      </c>
      <c r="K22" s="4">
        <f t="shared" si="3"/>
        <v>0</v>
      </c>
      <c r="L22" s="4">
        <f t="shared" si="3"/>
        <v>0</v>
      </c>
      <c r="M22" s="4">
        <f t="shared" si="3"/>
        <v>0</v>
      </c>
      <c r="N22" s="4">
        <f t="shared" si="3"/>
        <v>0</v>
      </c>
      <c r="O22" s="4">
        <f t="shared" si="3"/>
        <v>0</v>
      </c>
      <c r="P22" s="4">
        <f t="shared" si="3"/>
        <v>0</v>
      </c>
      <c r="Q22" s="4">
        <f t="shared" si="3"/>
        <v>0</v>
      </c>
      <c r="R22" s="4">
        <f t="shared" si="3"/>
        <v>0</v>
      </c>
      <c r="S22" s="4">
        <f t="shared" si="3"/>
        <v>0</v>
      </c>
      <c r="T22" s="4">
        <f t="shared" si="3"/>
        <v>0</v>
      </c>
      <c r="U22" s="4">
        <f t="shared" si="3"/>
        <v>0</v>
      </c>
      <c r="V22" s="4">
        <f t="shared" si="3"/>
        <v>0</v>
      </c>
      <c r="W22" s="4">
        <f t="shared" si="3"/>
        <v>0</v>
      </c>
      <c r="X22" s="4">
        <f t="shared" si="3"/>
        <v>0</v>
      </c>
      <c r="Y22" s="4">
        <f t="shared" si="3"/>
        <v>0</v>
      </c>
      <c r="Z22" s="4">
        <f t="shared" si="3"/>
        <v>0</v>
      </c>
      <c r="AA22" s="4">
        <f t="shared" si="3"/>
        <v>0</v>
      </c>
      <c r="AB22" s="4">
        <f t="shared" si="3"/>
        <v>0</v>
      </c>
      <c r="AC22" s="4">
        <f t="shared" si="3"/>
        <v>0</v>
      </c>
      <c r="AD22" s="4">
        <f t="shared" si="3"/>
        <v>0</v>
      </c>
      <c r="AE22" s="4">
        <f t="shared" si="3"/>
        <v>0</v>
      </c>
      <c r="AF22" s="4">
        <f t="shared" si="3"/>
        <v>0</v>
      </c>
      <c r="AG22" s="4">
        <f t="shared" si="3"/>
        <v>0</v>
      </c>
      <c r="AH22" s="4">
        <f t="shared" si="3"/>
        <v>0</v>
      </c>
      <c r="AI22" s="12">
        <f t="shared" si="0"/>
        <v>0</v>
      </c>
    </row>
    <row r="23" spans="1:35" ht="14.25" customHeight="1" x14ac:dyDescent="0.35">
      <c r="A23" s="4"/>
      <c r="B23" s="4" t="s">
        <v>14</v>
      </c>
      <c r="C23" s="4">
        <f t="shared" ref="C23:AH23" si="4">C20+C21+C22</f>
        <v>0</v>
      </c>
      <c r="D23" s="4">
        <f t="shared" si="4"/>
        <v>531300</v>
      </c>
      <c r="E23" s="4">
        <f t="shared" si="4"/>
        <v>495650</v>
      </c>
      <c r="F23" s="4">
        <f t="shared" si="4"/>
        <v>511850</v>
      </c>
      <c r="G23" s="4">
        <f t="shared" si="4"/>
        <v>608580</v>
      </c>
      <c r="H23" s="4">
        <f t="shared" si="4"/>
        <v>476600</v>
      </c>
      <c r="I23" s="4">
        <f t="shared" si="4"/>
        <v>471950</v>
      </c>
      <c r="J23" s="4">
        <f t="shared" si="4"/>
        <v>34500</v>
      </c>
      <c r="K23" s="4">
        <f t="shared" si="4"/>
        <v>538450</v>
      </c>
      <c r="L23" s="4">
        <f t="shared" si="4"/>
        <v>616500</v>
      </c>
      <c r="M23" s="4">
        <f t="shared" si="4"/>
        <v>528400</v>
      </c>
      <c r="N23" s="4">
        <f t="shared" si="4"/>
        <v>612700</v>
      </c>
      <c r="O23" s="4">
        <f t="shared" si="4"/>
        <v>272600</v>
      </c>
      <c r="P23" s="4">
        <f t="shared" si="4"/>
        <v>385150</v>
      </c>
      <c r="Q23" s="4">
        <f t="shared" si="4"/>
        <v>30200</v>
      </c>
      <c r="R23" s="4">
        <f t="shared" si="4"/>
        <v>464350</v>
      </c>
      <c r="S23" s="4">
        <f t="shared" si="4"/>
        <v>495550</v>
      </c>
      <c r="T23" s="4">
        <f t="shared" si="4"/>
        <v>441750</v>
      </c>
      <c r="U23" s="4">
        <f t="shared" si="4"/>
        <v>457600</v>
      </c>
      <c r="V23" s="4">
        <f t="shared" si="4"/>
        <v>461150</v>
      </c>
      <c r="W23" s="4">
        <f t="shared" si="4"/>
        <v>432250</v>
      </c>
      <c r="X23" s="4">
        <f t="shared" si="4"/>
        <v>21150</v>
      </c>
      <c r="Y23" s="4">
        <f t="shared" si="4"/>
        <v>496525</v>
      </c>
      <c r="Z23" s="4">
        <f t="shared" si="4"/>
        <v>555900</v>
      </c>
      <c r="AA23" s="4">
        <f t="shared" si="4"/>
        <v>408525</v>
      </c>
      <c r="AB23" s="4">
        <f t="shared" si="4"/>
        <v>109000</v>
      </c>
      <c r="AC23" s="4">
        <f t="shared" si="4"/>
        <v>108950</v>
      </c>
      <c r="AD23" s="4">
        <f t="shared" si="4"/>
        <v>0</v>
      </c>
      <c r="AE23" s="4">
        <f t="shared" si="4"/>
        <v>0</v>
      </c>
      <c r="AF23" s="4">
        <f t="shared" si="4"/>
        <v>0</v>
      </c>
      <c r="AG23" s="4">
        <f t="shared" si="4"/>
        <v>0</v>
      </c>
      <c r="AH23" s="4">
        <f t="shared" si="4"/>
        <v>0</v>
      </c>
      <c r="AI23" s="12">
        <f t="shared" si="0"/>
        <v>10567130</v>
      </c>
    </row>
    <row r="24" spans="1:35" ht="14.25" customHeight="1" x14ac:dyDescent="0.35">
      <c r="A24" s="13"/>
      <c r="B24" s="13" t="s">
        <v>23</v>
      </c>
      <c r="C24" s="13"/>
      <c r="D24" s="13">
        <f>BANKINGS!D23-TURNOVER!C11</f>
        <v>50</v>
      </c>
      <c r="E24" s="13">
        <f>BANKINGS!E23-TURNOVER!D11</f>
        <v>0</v>
      </c>
      <c r="F24" s="13">
        <f>BANKINGS!F23-TURNOVER!E11</f>
        <v>100</v>
      </c>
      <c r="G24" s="13">
        <f>BANKINGS!G23-TURNOVER!F11</f>
        <v>0</v>
      </c>
      <c r="H24" s="13">
        <f>BANKINGS!H23-TURNOVER!G11</f>
        <v>0</v>
      </c>
      <c r="I24" s="13">
        <f>BANKINGS!I23-TURNOVER!H11</f>
        <v>0</v>
      </c>
      <c r="J24" s="13">
        <f>BANKINGS!J23-TURNOVER!I11</f>
        <v>0</v>
      </c>
      <c r="K24" s="13">
        <f>BANKINGS!K23-TURNOVER!J11</f>
        <v>0</v>
      </c>
      <c r="L24" s="13">
        <f>BANKINGS!L23-TURNOVER!K11</f>
        <v>0</v>
      </c>
      <c r="M24" s="13">
        <f>BANKINGS!M23-TURNOVER!L11</f>
        <v>0</v>
      </c>
      <c r="N24" s="13">
        <f>BANKINGS!N23-TURNOVER!M11</f>
        <v>0</v>
      </c>
      <c r="O24" s="13">
        <f>BANKINGS!O23-TURNOVER!N11</f>
        <v>-50</v>
      </c>
      <c r="P24" s="13">
        <f>BANKINGS!P23-TURNOVER!O11</f>
        <v>300</v>
      </c>
      <c r="Q24" s="13">
        <f>BANKINGS!Q23-TURNOVER!P11</f>
        <v>200</v>
      </c>
      <c r="R24" s="13">
        <f>BANKINGS!R23-TURNOVER!Q11</f>
        <v>0</v>
      </c>
      <c r="S24" s="13">
        <f>BANKINGS!S23-TURNOVER!R11</f>
        <v>0</v>
      </c>
      <c r="T24" s="13">
        <f>BANKINGS!T23-TURNOVER!S11</f>
        <v>0</v>
      </c>
      <c r="U24" s="13">
        <f>BANKINGS!U23-TURNOVER!T11</f>
        <v>2000</v>
      </c>
      <c r="V24" s="13">
        <f>BANKINGS!V23-TURNOVER!U11</f>
        <v>0</v>
      </c>
      <c r="W24" s="13">
        <f>BANKINGS!W23-TURNOVER!V11</f>
        <v>0</v>
      </c>
      <c r="X24" s="13">
        <f>BANKINGS!X23-TURNOVER!W11</f>
        <v>0</v>
      </c>
      <c r="Y24" s="13">
        <f>BANKINGS!Y23-TURNOVER!X11</f>
        <v>0</v>
      </c>
      <c r="Z24" s="13">
        <f>BANKINGS!Z23-TURNOVER!Y11</f>
        <v>0</v>
      </c>
      <c r="AA24" s="13">
        <f>BANKINGS!AA23-TURNOVER!Z11</f>
        <v>0</v>
      </c>
      <c r="AB24" s="13">
        <f>BANKINGS!AB23-TURNOVER!AA11</f>
        <v>0</v>
      </c>
      <c r="AC24" s="13">
        <f>BANKINGS!AC23-TURNOVER!AB11</f>
        <v>0</v>
      </c>
      <c r="AD24" s="13">
        <f>BANKINGS!AD23-TURNOVER!AC11</f>
        <v>0</v>
      </c>
      <c r="AE24" s="13">
        <f>BANKINGS!AE23-TURNOVER!AD11</f>
        <v>0</v>
      </c>
      <c r="AF24" s="13">
        <f>BANKINGS!AF23-TURNOVER!AE11</f>
        <v>0</v>
      </c>
      <c r="AG24" s="13">
        <f>BANKINGS!AG23-TURNOVER!AF11</f>
        <v>0</v>
      </c>
      <c r="AH24" s="13">
        <f>BANKINGS!AH23-TURNOVER!AG11</f>
        <v>0</v>
      </c>
      <c r="AI24" s="14">
        <f t="shared" si="0"/>
        <v>2600</v>
      </c>
    </row>
    <row r="25" spans="1:35" ht="14.25" customHeight="1" x14ac:dyDescent="0.35">
      <c r="A25" s="4" t="s">
        <v>24</v>
      </c>
      <c r="B25" s="4"/>
      <c r="C25" s="4"/>
      <c r="D25" s="15" t="s">
        <v>25</v>
      </c>
      <c r="E25" s="4"/>
      <c r="F25" s="15" t="s">
        <v>26</v>
      </c>
      <c r="G25" s="4"/>
      <c r="H25" s="4"/>
      <c r="I25" s="4"/>
      <c r="J25" s="4"/>
      <c r="K25" s="4"/>
      <c r="L25" s="4"/>
      <c r="M25" s="4"/>
      <c r="N25" s="4"/>
      <c r="O25" s="4" t="s">
        <v>27</v>
      </c>
      <c r="P25" s="4"/>
      <c r="Q25" s="4" t="s">
        <v>28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4">
        <f t="shared" si="0"/>
        <v>0</v>
      </c>
    </row>
    <row r="26" spans="1:35" ht="14.25" customHeight="1" x14ac:dyDescent="0.35">
      <c r="A26" s="4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4">
        <f t="shared" si="0"/>
        <v>0</v>
      </c>
    </row>
    <row r="27" spans="1:35" ht="14.2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4.2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4.2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4.2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4.2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4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4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4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4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4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4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53125" defaultRowHeight="15" customHeight="1" x14ac:dyDescent="0.35"/>
  <cols>
    <col min="1" max="6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TURNOVER</vt:lpstr>
      <vt:lpstr>BANKINGS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2025-12-01T15:55:15Z</dcterms:created>
  <dcterms:modified xsi:type="dcterms:W3CDTF">2025-12-26T13:20:31Z</dcterms:modified>
</cp:coreProperties>
</file>